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23ade36346e143d3/Desktop/Shaw Steel Website/"/>
    </mc:Choice>
  </mc:AlternateContent>
  <xr:revisionPtr revIDLastSave="0" documentId="8_{6A4803A7-5DDA-4762-965F-8B9EDF8752E3}" xr6:coauthVersionLast="47" xr6:coauthVersionMax="47" xr10:uidLastSave="{00000000-0000-0000-0000-000000000000}"/>
  <bookViews>
    <workbookView xWindow="4455" yWindow="2100" windowWidth="37620" windowHeight="17310" xr2:uid="{00000000-000D-0000-FFFF-FFFF00000000}"/>
  </bookViews>
  <sheets>
    <sheet name="Instructions" sheetId="1" r:id="rId1"/>
    <sheet name="Weight Calculator" sheetId="2" r:id="rId2"/>
    <sheet name="Price &amp; Conversions" sheetId="3" r:id="rId3"/>
    <sheet name="Summary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4" l="1"/>
  <c r="B12" i="4"/>
  <c r="B10" i="4"/>
  <c r="B7" i="4"/>
  <c r="B3" i="4"/>
  <c r="E4" i="3"/>
  <c r="B11" i="3" s="1"/>
  <c r="B18" i="2"/>
  <c r="B16" i="2"/>
  <c r="B6" i="4" s="1"/>
  <c r="B15" i="2"/>
  <c r="B5" i="4" s="1"/>
  <c r="B14" i="2"/>
  <c r="B4" i="4" s="1"/>
  <c r="E6" i="3" l="1"/>
  <c r="B20" i="2"/>
  <c r="B21" i="2" s="1"/>
  <c r="E5" i="3"/>
  <c r="B8" i="4" l="1"/>
  <c r="B23" i="2"/>
  <c r="B22" i="2"/>
  <c r="B10" i="3" l="1"/>
  <c r="B12" i="3" s="1"/>
  <c r="B9" i="4"/>
  <c r="B24" i="2"/>
  <c r="B11" i="4" l="1"/>
  <c r="E12" i="3"/>
  <c r="B14" i="4" s="1"/>
</calcChain>
</file>

<file path=xl/sharedStrings.xml><?xml version="1.0" encoding="utf-8"?>
<sst xmlns="http://schemas.openxmlformats.org/spreadsheetml/2006/main" count="80" uniqueCount="56">
  <si>
    <t>Shaw Steel — Weight &amp; Price Calculator</t>
  </si>
  <si>
    <t>Welcome! This workbook helps you estimate steel weights and pricing. Values are estimates only—confirm with ASTM standards and your MTR.</t>
  </si>
  <si>
    <t>How to use:</t>
  </si>
  <si>
    <t>1) Go to the Weight Calculator sheet. Enter thickness, width, length, quantity, and choose the input units and material.</t>
  </si>
  <si>
    <t>2) Review the calculated Weight per Piece, Total Weight (lb / kg), and Weight per Foot (if applicable).</t>
  </si>
  <si>
    <t>3) Go to Price &amp; Conversions. Enter a price in any unit ($/lb, $/cwt, or $/ton) and the weight to see equivalents and totals.</t>
  </si>
  <si>
    <t>4) Optional: Add freight and tax to see a final delivered estimate.</t>
  </si>
  <si>
    <t>Notes:</t>
  </si>
  <si>
    <t>- Densities used: Carbon 0.28356 lb/in³, Stainless ~0.29, Aluminum 0.101 lb/in³.</t>
  </si>
  <si>
    <t>- Unit conversions: 1 in = 25.4 mm; 1 ft = 12 in; 1 lb = 0.4536 kg; 1 ton = 2000 lb; 1 cwt = 100 lb.</t>
  </si>
  <si>
    <t>Weight Calculator</t>
  </si>
  <si>
    <t>Thickness</t>
  </si>
  <si>
    <t>Value</t>
  </si>
  <si>
    <t>Unit</t>
  </si>
  <si>
    <t>in / mm</t>
  </si>
  <si>
    <t>in</t>
  </si>
  <si>
    <t>Density (lb/in^3)</t>
  </si>
  <si>
    <t>Carbon</t>
  </si>
  <si>
    <t>Width</t>
  </si>
  <si>
    <t>Stainless</t>
  </si>
  <si>
    <t>Aluminum</t>
  </si>
  <si>
    <t>Length</t>
  </si>
  <si>
    <t>in / ft / mm / m</t>
  </si>
  <si>
    <t>Quantity</t>
  </si>
  <si>
    <t>Material Density</t>
  </si>
  <si>
    <t>Preset</t>
  </si>
  <si>
    <t>Carbon / Stainless / Aluminum</t>
  </si>
  <si>
    <t>Normalized Inputs</t>
  </si>
  <si>
    <t>Thickness (in)</t>
  </si>
  <si>
    <t>Width (in)</t>
  </si>
  <si>
    <t>Length (in)</t>
  </si>
  <si>
    <t>Density (lb/in³)</t>
  </si>
  <si>
    <t>Volume per piece (in³)</t>
  </si>
  <si>
    <t>Weight per piece (lb)</t>
  </si>
  <si>
    <t>Weight per piece (kg)</t>
  </si>
  <si>
    <t>Total weight (lb)</t>
  </si>
  <si>
    <t>Total weight (kg)</t>
  </si>
  <si>
    <t>Notes</t>
  </si>
  <si>
    <t>• Dimensions are treated as rectangular sheet/plate. For coils, use width × thickness × length (linear).</t>
  </si>
  <si>
    <t>• Results are estimates. Verify against engineering standards and customer specifications.</t>
  </si>
  <si>
    <t>Price &amp; Conversions</t>
  </si>
  <si>
    <t>Enter Any Price</t>
  </si>
  <si>
    <t>Equivalent Prices</t>
  </si>
  <si>
    <t>$ / lb</t>
  </si>
  <si>
    <t>$ / cwt</t>
  </si>
  <si>
    <t>$ / ton</t>
  </si>
  <si>
    <t>Extended Cost</t>
  </si>
  <si>
    <t>Optional Adders</t>
  </si>
  <si>
    <t>Weight (lb)</t>
  </si>
  <si>
    <t>Freight ($)</t>
  </si>
  <si>
    <t>Price ($/lb)</t>
  </si>
  <si>
    <t>Tax (%)</t>
  </si>
  <si>
    <t>Subtotal ($)</t>
  </si>
  <si>
    <t>Total ($)</t>
  </si>
  <si>
    <t>Quote Summary (Shaw Steel)</t>
  </si>
  <si>
    <t>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</si>
</sst>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\$#,##0.0000"/>
    <numFmt numFmtId="166" formatCode="\$#,##0.00"/>
  </numFmts>
  <fonts count="5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b/>
      <sz val="11"/>
      <color rgb="FF111111"/>
      <name val="Calibri"/>
    </font>
    <font>
      <sz val="11"/>
      <color rgb="FF111111"/>
      <name val="Calibri"/>
    </font>
    <font>
      <i/>
      <sz val="11"/>
      <color rgb="FF555555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D6EFD"/>
      </patternFill>
    </fill>
    <fill>
      <patternFill patternType="solid">
        <fgColor rgb="FFF7F7F8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D0D7DE"/>
      </left>
      <right style="thin">
        <color rgb="FFD0D7DE"/>
      </right>
      <top style="thin">
        <color rgb="FFD0D7DE"/>
      </top>
      <bottom style="thin">
        <color rgb="FFD0D7DE"/>
      </bottom>
      <diagonal/>
    </border>
  </borders>
  <cellStyleXfs count="6">
    <xf numFmtId="0" fontId="0" fillId="0" borderId="0"/>
    <xf numFmtId="0" fontId="1" fillId="2" borderId="1">
      <alignment horizontal="center" vertical="center"/>
    </xf>
    <xf numFmtId="0" fontId="2" fillId="0" borderId="1">
      <alignment horizontal="left" vertical="center"/>
    </xf>
    <xf numFmtId="0" fontId="3" fillId="0" borderId="2">
      <alignment horizontal="left" vertical="center"/>
    </xf>
    <xf numFmtId="0" fontId="2" fillId="3" borderId="2">
      <alignment horizontal="right" vertical="center"/>
    </xf>
    <xf numFmtId="0" fontId="4" fillId="0" borderId="1">
      <alignment wrapText="1"/>
    </xf>
  </cellStyleXfs>
  <cellXfs count="14">
    <xf numFmtId="0" fontId="0" fillId="0" borderId="0" xfId="0"/>
    <xf numFmtId="0" fontId="3" fillId="0" borderId="2" xfId="3">
      <alignment horizontal="left" vertical="center"/>
    </xf>
    <xf numFmtId="0" fontId="2" fillId="0" borderId="1" xfId="2">
      <alignment horizontal="left" vertical="center"/>
    </xf>
    <xf numFmtId="0" fontId="4" fillId="0" borderId="1" xfId="5">
      <alignment wrapText="1"/>
    </xf>
    <xf numFmtId="164" fontId="0" fillId="0" borderId="0" xfId="0" applyNumberFormat="1"/>
    <xf numFmtId="0" fontId="2" fillId="3" borderId="2" xfId="4">
      <alignment horizontal="right" vertical="center"/>
    </xf>
    <xf numFmtId="4" fontId="2" fillId="3" borderId="2" xfId="4" applyNumberFormat="1">
      <alignment horizontal="right" vertical="center"/>
    </xf>
    <xf numFmtId="165" fontId="2" fillId="3" borderId="2" xfId="4" applyNumberFormat="1">
      <alignment horizontal="right" vertical="center"/>
    </xf>
    <xf numFmtId="166" fontId="3" fillId="0" borderId="2" xfId="3" applyNumberFormat="1">
      <alignment horizontal="left" vertical="center"/>
    </xf>
    <xf numFmtId="10" fontId="3" fillId="0" borderId="2" xfId="3" applyNumberFormat="1">
      <alignment horizontal="left" vertical="center"/>
    </xf>
    <xf numFmtId="166" fontId="2" fillId="3" borderId="2" xfId="4" applyNumberFormat="1">
      <alignment horizontal="right" vertical="center"/>
    </xf>
    <xf numFmtId="10" fontId="2" fillId="3" borderId="2" xfId="4" applyNumberFormat="1">
      <alignment horizontal="right" vertical="center"/>
    </xf>
    <xf numFmtId="0" fontId="1" fillId="2" borderId="1" xfId="1">
      <alignment horizontal="center" vertical="center"/>
    </xf>
    <xf numFmtId="0" fontId="0" fillId="0" borderId="0" xfId="0"/>
  </cellXfs>
  <cellStyles count="6">
    <cellStyle name="calc_style" xfId="4" xr:uid="{00000000-0005-0000-0000-000004000000}"/>
    <cellStyle name="label_style" xfId="2" xr:uid="{00000000-0005-0000-0000-000002000000}"/>
    <cellStyle name="Normal" xfId="0" builtinId="0"/>
    <cellStyle name="note_style" xfId="5" xr:uid="{00000000-0005-0000-0000-000005000000}"/>
    <cellStyle name="title_style" xfId="1" xr:uid="{00000000-0005-0000-0000-000001000000}"/>
    <cellStyle name="value_style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workbookViewId="0">
      <selection activeCell="A5" sqref="A5"/>
    </sheetView>
  </sheetViews>
  <sheetFormatPr defaultRowHeight="15" x14ac:dyDescent="0.25"/>
  <cols>
    <col min="1" max="1" width="120" customWidth="1"/>
  </cols>
  <sheetData>
    <row r="1" spans="1:6" ht="27.95" customHeight="1" x14ac:dyDescent="0.25">
      <c r="A1" s="12" t="s">
        <v>0</v>
      </c>
      <c r="B1" s="13"/>
      <c r="C1" s="13"/>
      <c r="D1" s="13"/>
      <c r="E1" s="13"/>
      <c r="F1" s="13"/>
    </row>
    <row r="3" spans="1:6" x14ac:dyDescent="0.25">
      <c r="A3" s="1" t="s">
        <v>1</v>
      </c>
    </row>
    <row r="4" spans="1:6" x14ac:dyDescent="0.25">
      <c r="A4" s="1" t="s">
        <v>2</v>
      </c>
    </row>
    <row r="5" spans="1:6" x14ac:dyDescent="0.25">
      <c r="A5" s="1" t="s">
        <v>3</v>
      </c>
    </row>
    <row r="6" spans="1:6" x14ac:dyDescent="0.25">
      <c r="A6" s="1" t="s">
        <v>4</v>
      </c>
    </row>
    <row r="7" spans="1:6" x14ac:dyDescent="0.25">
      <c r="A7" s="1" t="s">
        <v>5</v>
      </c>
    </row>
    <row r="8" spans="1:6" x14ac:dyDescent="0.25">
      <c r="A8" s="1" t="s">
        <v>6</v>
      </c>
    </row>
    <row r="9" spans="1:6" x14ac:dyDescent="0.25">
      <c r="A9" s="1" t="s">
        <v>7</v>
      </c>
    </row>
    <row r="10" spans="1:6" x14ac:dyDescent="0.25">
      <c r="A10" s="1" t="s">
        <v>8</v>
      </c>
    </row>
    <row r="11" spans="1:6" x14ac:dyDescent="0.25">
      <c r="A11" s="1" t="s">
        <v>9</v>
      </c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8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22" customWidth="1"/>
    <col min="2" max="2" width="14" customWidth="1"/>
    <col min="3" max="3" width="18" customWidth="1"/>
    <col min="4" max="4" width="14" customWidth="1"/>
    <col min="5" max="5" width="18" customWidth="1"/>
    <col min="6" max="6" width="14" customWidth="1"/>
    <col min="7" max="8" width="18" customWidth="1"/>
  </cols>
  <sheetData>
    <row r="1" spans="1:9" ht="27.95" customHeight="1" x14ac:dyDescent="0.25">
      <c r="A1" s="12" t="s">
        <v>10</v>
      </c>
      <c r="B1" s="13"/>
      <c r="C1" s="13"/>
      <c r="D1" s="13"/>
      <c r="E1" s="13"/>
      <c r="F1" s="13"/>
      <c r="G1" s="13"/>
      <c r="H1" s="13"/>
    </row>
    <row r="3" spans="1:9" x14ac:dyDescent="0.25">
      <c r="A3" s="2" t="s">
        <v>11</v>
      </c>
      <c r="B3" s="3" t="s">
        <v>12</v>
      </c>
      <c r="C3" s="3" t="s">
        <v>13</v>
      </c>
      <c r="D3" s="3" t="s">
        <v>14</v>
      </c>
      <c r="E3" s="1"/>
      <c r="F3" s="1" t="s">
        <v>15</v>
      </c>
      <c r="H3" s="2" t="s">
        <v>16</v>
      </c>
    </row>
    <row r="4" spans="1:9" x14ac:dyDescent="0.25">
      <c r="H4" t="s">
        <v>17</v>
      </c>
      <c r="I4" s="4">
        <v>0.28355999999999998</v>
      </c>
    </row>
    <row r="5" spans="1:9" x14ac:dyDescent="0.25">
      <c r="A5" s="2" t="s">
        <v>18</v>
      </c>
      <c r="B5" s="3" t="s">
        <v>12</v>
      </c>
      <c r="C5" s="3" t="s">
        <v>13</v>
      </c>
      <c r="D5" s="3" t="s">
        <v>14</v>
      </c>
      <c r="E5" s="1"/>
      <c r="F5" s="1" t="s">
        <v>15</v>
      </c>
      <c r="H5" t="s">
        <v>19</v>
      </c>
      <c r="I5" s="4">
        <v>0.28999999999999998</v>
      </c>
    </row>
    <row r="6" spans="1:9" x14ac:dyDescent="0.25">
      <c r="H6" t="s">
        <v>20</v>
      </c>
      <c r="I6" s="4">
        <v>0.10100000000000001</v>
      </c>
    </row>
    <row r="7" spans="1:9" ht="30" x14ac:dyDescent="0.25">
      <c r="A7" s="2" t="s">
        <v>21</v>
      </c>
      <c r="B7" s="3" t="s">
        <v>12</v>
      </c>
      <c r="C7" s="3" t="s">
        <v>13</v>
      </c>
      <c r="D7" s="3" t="s">
        <v>22</v>
      </c>
      <c r="E7" s="1"/>
      <c r="F7" s="1" t="s">
        <v>15</v>
      </c>
    </row>
    <row r="9" spans="1:9" x14ac:dyDescent="0.25">
      <c r="A9" s="2" t="s">
        <v>23</v>
      </c>
      <c r="B9" s="3" t="s">
        <v>12</v>
      </c>
      <c r="C9" s="3"/>
      <c r="D9" s="3"/>
      <c r="E9" s="1">
        <v>1</v>
      </c>
      <c r="F9" s="1"/>
    </row>
    <row r="11" spans="1:9" ht="45" x14ac:dyDescent="0.25">
      <c r="A11" s="2" t="s">
        <v>24</v>
      </c>
      <c r="B11" s="3" t="s">
        <v>12</v>
      </c>
      <c r="C11" s="3" t="s">
        <v>25</v>
      </c>
      <c r="D11" s="3" t="s">
        <v>26</v>
      </c>
      <c r="E11" s="1"/>
      <c r="F11" s="1" t="s">
        <v>17</v>
      </c>
    </row>
    <row r="13" spans="1:9" x14ac:dyDescent="0.25">
      <c r="A13" s="2" t="s">
        <v>27</v>
      </c>
    </row>
    <row r="14" spans="1:9" x14ac:dyDescent="0.25">
      <c r="A14" t="s">
        <v>28</v>
      </c>
      <c r="B14" s="5">
        <f>IF(F3="in",E3, E3/25.4)</f>
        <v>0</v>
      </c>
    </row>
    <row r="15" spans="1:9" x14ac:dyDescent="0.25">
      <c r="A15" t="s">
        <v>29</v>
      </c>
      <c r="B15" s="5">
        <f>IF(F5="in",E5, E5/25.4)</f>
        <v>0</v>
      </c>
    </row>
    <row r="16" spans="1:9" x14ac:dyDescent="0.25">
      <c r="A16" t="s">
        <v>30</v>
      </c>
      <c r="B16" s="5">
        <f>IF(F7="in",E7, IF(F7="ft",E7*12, IF(F7="mm",E7/25.4, E7*39.3701)))</f>
        <v>0</v>
      </c>
    </row>
    <row r="18" spans="1:2" x14ac:dyDescent="0.25">
      <c r="A18" t="s">
        <v>31</v>
      </c>
      <c r="B18" s="5">
        <f>IF(F11="Carbon",$I$4,IF(F11="Stainless",$I$5,$I$6))</f>
        <v>0.28355999999999998</v>
      </c>
    </row>
    <row r="20" spans="1:2" x14ac:dyDescent="0.25">
      <c r="A20" t="s">
        <v>32</v>
      </c>
      <c r="B20" s="6">
        <f>B14*B15*B16</f>
        <v>0</v>
      </c>
    </row>
    <row r="21" spans="1:2" x14ac:dyDescent="0.25">
      <c r="A21" t="s">
        <v>33</v>
      </c>
      <c r="B21" s="6">
        <f>B20*B18</f>
        <v>0</v>
      </c>
    </row>
    <row r="22" spans="1:2" x14ac:dyDescent="0.25">
      <c r="A22" t="s">
        <v>34</v>
      </c>
      <c r="B22" s="6">
        <f>B21*0.45359237</f>
        <v>0</v>
      </c>
    </row>
    <row r="23" spans="1:2" x14ac:dyDescent="0.25">
      <c r="A23" t="s">
        <v>35</v>
      </c>
      <c r="B23" s="6">
        <f>B21*E9</f>
        <v>0</v>
      </c>
    </row>
    <row r="24" spans="1:2" x14ac:dyDescent="0.25">
      <c r="A24" t="s">
        <v>36</v>
      </c>
      <c r="B24" s="6">
        <f>B23*0.45359237</f>
        <v>0</v>
      </c>
    </row>
    <row r="26" spans="1:2" x14ac:dyDescent="0.25">
      <c r="A26" s="2" t="s">
        <v>37</v>
      </c>
    </row>
    <row r="27" spans="1:2" ht="75" x14ac:dyDescent="0.25">
      <c r="A27" s="3" t="s">
        <v>38</v>
      </c>
    </row>
    <row r="28" spans="1:2" ht="75" x14ac:dyDescent="0.25">
      <c r="A28" s="3" t="s">
        <v>39</v>
      </c>
    </row>
  </sheetData>
  <mergeCells count="1">
    <mergeCell ref="A1:H1"/>
  </mergeCells>
  <dataValidations count="3">
    <dataValidation type="list" showInputMessage="1" showErrorMessage="1" sqref="F3 F5" xr:uid="{00000000-0002-0000-0100-000000000000}">
      <formula1>"in,mm"</formula1>
    </dataValidation>
    <dataValidation type="list" showInputMessage="1" showErrorMessage="1" sqref="F7" xr:uid="{00000000-0002-0000-0100-000001000000}">
      <formula1>"in,ft,mm,m"</formula1>
    </dataValidation>
    <dataValidation type="list" showInputMessage="1" showErrorMessage="1" sqref="F11" xr:uid="{00000000-0002-0000-0100-000002000000}">
      <formula1>"Carbon,Stainless,Aluminum"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2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22" customWidth="1"/>
    <col min="2" max="8" width="18" customWidth="1"/>
  </cols>
  <sheetData>
    <row r="1" spans="1:8" ht="27.95" customHeight="1" x14ac:dyDescent="0.25">
      <c r="A1" s="12" t="s">
        <v>40</v>
      </c>
      <c r="B1" s="13"/>
      <c r="C1" s="13"/>
      <c r="D1" s="13"/>
      <c r="E1" s="13"/>
      <c r="F1" s="13"/>
      <c r="G1" s="13"/>
      <c r="H1" s="13"/>
    </row>
    <row r="3" spans="1:8" x14ac:dyDescent="0.25">
      <c r="A3" s="2" t="s">
        <v>41</v>
      </c>
      <c r="D3" s="2" t="s">
        <v>42</v>
      </c>
    </row>
    <row r="4" spans="1:8" x14ac:dyDescent="0.25">
      <c r="A4" t="s">
        <v>43</v>
      </c>
      <c r="B4" s="1">
        <v>0.8</v>
      </c>
      <c r="D4" t="s">
        <v>43</v>
      </c>
      <c r="E4" s="7">
        <f>IF(B4&gt;0,B4,IF(B5&gt;0,B5/100,IF(B6&gt;0,B6/2000,0)))</f>
        <v>0.8</v>
      </c>
    </row>
    <row r="5" spans="1:8" x14ac:dyDescent="0.25">
      <c r="A5" t="s">
        <v>44</v>
      </c>
      <c r="B5" s="1"/>
      <c r="D5" t="s">
        <v>44</v>
      </c>
      <c r="E5" s="7">
        <f>E4*100</f>
        <v>80</v>
      </c>
    </row>
    <row r="6" spans="1:8" x14ac:dyDescent="0.25">
      <c r="A6" t="s">
        <v>45</v>
      </c>
      <c r="B6" s="1"/>
      <c r="D6" t="s">
        <v>45</v>
      </c>
      <c r="E6" s="7">
        <f>E4*2000</f>
        <v>1600</v>
      </c>
    </row>
    <row r="9" spans="1:8" x14ac:dyDescent="0.25">
      <c r="A9" s="2" t="s">
        <v>46</v>
      </c>
      <c r="D9" s="2" t="s">
        <v>47</v>
      </c>
    </row>
    <row r="10" spans="1:8" x14ac:dyDescent="0.25">
      <c r="A10" t="s">
        <v>48</v>
      </c>
      <c r="B10" s="6">
        <f>IFERROR('Weight Calculator'!B23,0)</f>
        <v>0</v>
      </c>
      <c r="D10" t="s">
        <v>49</v>
      </c>
      <c r="E10" s="8">
        <v>0</v>
      </c>
    </row>
    <row r="11" spans="1:8" x14ac:dyDescent="0.25">
      <c r="A11" t="s">
        <v>50</v>
      </c>
      <c r="B11" s="7">
        <f>E4</f>
        <v>0.8</v>
      </c>
      <c r="D11" t="s">
        <v>51</v>
      </c>
      <c r="E11" s="9">
        <v>0</v>
      </c>
    </row>
    <row r="12" spans="1:8" x14ac:dyDescent="0.25">
      <c r="A12" t="s">
        <v>52</v>
      </c>
      <c r="B12" s="10">
        <f>B10*B11</f>
        <v>0</v>
      </c>
      <c r="D12" t="s">
        <v>53</v>
      </c>
      <c r="E12" s="10">
        <f>B12 + E10 + (B12*E11)</f>
        <v>0</v>
      </c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4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28" customWidth="1"/>
    <col min="2" max="5" width="22" customWidth="1"/>
  </cols>
  <sheetData>
    <row r="1" spans="1:5" ht="27.95" customHeight="1" x14ac:dyDescent="0.25">
      <c r="A1" s="12" t="s">
        <v>54</v>
      </c>
      <c r="B1" s="13"/>
      <c r="C1" s="13"/>
      <c r="D1" s="13"/>
      <c r="E1" s="13"/>
    </row>
    <row r="3" spans="1:5" x14ac:dyDescent="0.25">
      <c r="A3" s="2" t="s">
        <v>55</v>
      </c>
      <c r="B3" s="5" t="str">
        <f>'Weight Calculator'!F11</f>
        <v>Carbon</v>
      </c>
    </row>
    <row r="4" spans="1:5" x14ac:dyDescent="0.25">
      <c r="A4" s="2" t="s">
        <v>28</v>
      </c>
      <c r="B4" s="6">
        <f>'Weight Calculator'!B14</f>
        <v>0</v>
      </c>
    </row>
    <row r="5" spans="1:5" x14ac:dyDescent="0.25">
      <c r="A5" s="2" t="s">
        <v>29</v>
      </c>
      <c r="B5" s="6">
        <f>'Weight Calculator'!B15</f>
        <v>0</v>
      </c>
    </row>
    <row r="6" spans="1:5" x14ac:dyDescent="0.25">
      <c r="A6" s="2" t="s">
        <v>30</v>
      </c>
      <c r="B6" s="6">
        <f>'Weight Calculator'!B16</f>
        <v>0</v>
      </c>
    </row>
    <row r="7" spans="1:5" x14ac:dyDescent="0.25">
      <c r="A7" s="2" t="s">
        <v>23</v>
      </c>
      <c r="B7" s="5">
        <f>'Weight Calculator'!E9</f>
        <v>1</v>
      </c>
    </row>
    <row r="8" spans="1:5" x14ac:dyDescent="0.25">
      <c r="A8" s="2" t="s">
        <v>33</v>
      </c>
      <c r="B8" s="5">
        <f>'Weight Calculator'!B21</f>
        <v>0</v>
      </c>
    </row>
    <row r="9" spans="1:5" x14ac:dyDescent="0.25">
      <c r="A9" s="2" t="s">
        <v>35</v>
      </c>
      <c r="B9" s="10">
        <f>'Weight Calculator'!B23</f>
        <v>0</v>
      </c>
    </row>
    <row r="10" spans="1:5" x14ac:dyDescent="0.25">
      <c r="A10" s="2" t="s">
        <v>50</v>
      </c>
      <c r="B10" s="10">
        <f>'Price &amp; Conversions'!E4</f>
        <v>0.8</v>
      </c>
    </row>
    <row r="11" spans="1:5" x14ac:dyDescent="0.25">
      <c r="A11" s="2" t="s">
        <v>52</v>
      </c>
      <c r="B11" s="10">
        <f>'Price &amp; Conversions'!B12</f>
        <v>0</v>
      </c>
    </row>
    <row r="12" spans="1:5" x14ac:dyDescent="0.25">
      <c r="A12" s="2" t="s">
        <v>49</v>
      </c>
      <c r="B12" s="10">
        <f>'Price &amp; Conversions'!E10</f>
        <v>0</v>
      </c>
    </row>
    <row r="13" spans="1:5" x14ac:dyDescent="0.25">
      <c r="A13" s="2" t="s">
        <v>51</v>
      </c>
      <c r="B13" s="11">
        <f>'Price &amp; Conversions'!E11</f>
        <v>0</v>
      </c>
    </row>
    <row r="14" spans="1:5" x14ac:dyDescent="0.25">
      <c r="A14" s="2" t="s">
        <v>53</v>
      </c>
      <c r="B14" s="10">
        <f>'Price &amp; Conversions'!E12</f>
        <v>0</v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Weight Calculator</vt:lpstr>
      <vt:lpstr>Price &amp; Conversions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matthew morris</cp:lastModifiedBy>
  <dcterms:created xsi:type="dcterms:W3CDTF">2025-08-29T13:01:14Z</dcterms:created>
  <dcterms:modified xsi:type="dcterms:W3CDTF">2025-08-29T13:06:14Z</dcterms:modified>
</cp:coreProperties>
</file>